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<sst xmlns="http://schemas.openxmlformats.org/spreadsheetml/2006/main" count="37" uniqueCount="11">
  <si>
    <t>公开招聘幼儿园教师总成绩</t>
  </si>
  <si>
    <t>序号</t>
  </si>
  <si>
    <t>姓名</t>
  </si>
  <si>
    <t xml:space="preserve">  准考证号</t>
  </si>
  <si>
    <t xml:space="preserve">    报考岗位</t>
  </si>
  <si>
    <t>笔试成绩</t>
  </si>
  <si>
    <t>面试成绩</t>
  </si>
  <si>
    <t>总成绩</t>
  </si>
  <si>
    <t>40101_幼儿教师</t>
  </si>
  <si>
    <t>弃考</t>
  </si>
  <si>
    <t>40201_幼儿教师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</si>
</sst>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K5" sqref="K5"/>
    </sheetView>
  </sheetViews>
  <sheetFormatPr defaultColWidth="8.88888888888889" defaultRowHeight="14.4" outlineLevelCol="6"/>
  <cols>
    <col min="1" max="1" width="6.77777777777778" customWidth="1"/>
    <col min="2" max="2" width="9.33333333333333" customWidth="1"/>
    <col min="3" max="3" width="15.6666666666667" customWidth="1"/>
    <col min="4" max="4" width="21.1111111111111" customWidth="1"/>
    <col min="5" max="6" width="12.1111111111111" customWidth="1"/>
    <col min="7" max="7" width="9.66666666666667" customWidth="1"/>
  </cols>
  <sheetData>
    <row r="1" spans="1:7">
      <c r="A1" s="1" t="s">
        <v>0</v>
      </c>
      <c r="B1" s="1"/>
      <c r="C1" s="1"/>
      <c r="D1" s="1"/>
      <c r="E1" s="1"/>
      <c r="F1" s="1"/>
      <c r="G1" s="2"/>
    </row>
    <row r="2" spans="1:7">
      <c r="A2" s="1"/>
      <c r="B2" s="1"/>
      <c r="C2" s="1"/>
      <c r="D2" s="1"/>
      <c r="E2" s="1"/>
      <c r="F2" s="1"/>
      <c r="G2" s="2"/>
    </row>
    <row r="3" spans="1:7">
      <c r="A3" s="1"/>
      <c r="B3" s="1"/>
      <c r="C3" s="1"/>
      <c r="D3" s="1"/>
      <c r="E3" s="1"/>
      <c r="F3" s="1"/>
      <c r="G3" s="2"/>
    </row>
    <row r="4" ht="17.4" spans="1: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6" t="s">
        <v>7</v>
      </c>
    </row>
    <row r="5" ht="17.4" spans="1:7">
      <c r="A5" s="3">
        <v>1</v>
      </c>
      <c r="B5" s="7" t="str">
        <f>"杜芳"</f>
        <v>杜芳</v>
      </c>
      <c r="C5" s="7" t="str">
        <f>"2020089213"</f>
        <v>2020089213</v>
      </c>
      <c r="D5" s="7" t="s">
        <v>8</v>
      </c>
      <c r="E5" s="7">
        <v>69.8</v>
      </c>
      <c r="F5" s="5">
        <v>83.91</v>
      </c>
      <c r="G5" s="6">
        <f t="shared" ref="G5:G23" si="0">E5*0.4+F5*0.6</f>
        <v>78.266</v>
      </c>
    </row>
    <row r="6" ht="17.4" spans="1:7">
      <c r="A6" s="3">
        <v>2</v>
      </c>
      <c r="B6" s="7" t="str">
        <f>"武珊珊"</f>
        <v>武珊珊</v>
      </c>
      <c r="C6" s="7" t="str">
        <f>"2020089207"</f>
        <v>2020089207</v>
      </c>
      <c r="D6" s="7" t="s">
        <v>8</v>
      </c>
      <c r="E6" s="7">
        <v>69.1</v>
      </c>
      <c r="F6" s="5">
        <v>84.05</v>
      </c>
      <c r="G6" s="6">
        <f t="shared" si="0"/>
        <v>78.07</v>
      </c>
    </row>
    <row r="7" ht="17.4" spans="1:7">
      <c r="A7" s="3">
        <v>3</v>
      </c>
      <c r="B7" s="7" t="str">
        <f>"马秋萍"</f>
        <v>马秋萍</v>
      </c>
      <c r="C7" s="7" t="str">
        <f>"2020088705"</f>
        <v>2020088705</v>
      </c>
      <c r="D7" s="7" t="s">
        <v>8</v>
      </c>
      <c r="E7" s="7">
        <v>67.7</v>
      </c>
      <c r="F7" s="5">
        <v>84.14</v>
      </c>
      <c r="G7" s="6">
        <f t="shared" si="0"/>
        <v>77.564</v>
      </c>
    </row>
    <row r="8" ht="17.4" spans="1:7">
      <c r="A8" s="3">
        <v>4</v>
      </c>
      <c r="B8" s="7" t="str">
        <f>"姜双"</f>
        <v>姜双</v>
      </c>
      <c r="C8" s="7" t="str">
        <f>"2020089014"</f>
        <v>2020089014</v>
      </c>
      <c r="D8" s="7" t="s">
        <v>8</v>
      </c>
      <c r="E8" s="7">
        <v>68.3</v>
      </c>
      <c r="F8" s="5">
        <v>83.46</v>
      </c>
      <c r="G8" s="6">
        <f t="shared" si="0"/>
        <v>77.396</v>
      </c>
    </row>
    <row r="9" ht="17.4" spans="1:7">
      <c r="A9" s="3">
        <v>5</v>
      </c>
      <c r="B9" s="7" t="str">
        <f>"李真"</f>
        <v>李真</v>
      </c>
      <c r="C9" s="7" t="str">
        <f>"2020089004"</f>
        <v>2020089004</v>
      </c>
      <c r="D9" s="7" t="s">
        <v>8</v>
      </c>
      <c r="E9" s="7">
        <v>69</v>
      </c>
      <c r="F9" s="5">
        <v>81.16</v>
      </c>
      <c r="G9" s="6">
        <f t="shared" si="0"/>
        <v>76.296</v>
      </c>
    </row>
    <row r="10" ht="17.4" spans="1:7">
      <c r="A10" s="3">
        <v>6</v>
      </c>
      <c r="B10" s="7" t="str">
        <f>"叶露露"</f>
        <v>叶露露</v>
      </c>
      <c r="C10" s="7" t="str">
        <f>"2020088521"</f>
        <v>2020088521</v>
      </c>
      <c r="D10" s="7" t="s">
        <v>8</v>
      </c>
      <c r="E10" s="7">
        <v>63.7</v>
      </c>
      <c r="F10" s="5">
        <v>84.15</v>
      </c>
      <c r="G10" s="6">
        <f t="shared" si="0"/>
        <v>75.97</v>
      </c>
    </row>
    <row r="11" ht="17.4" spans="1:7">
      <c r="A11" s="3">
        <v>7</v>
      </c>
      <c r="B11" s="7" t="str">
        <f>"杨延秋"</f>
        <v>杨延秋</v>
      </c>
      <c r="C11" s="7" t="str">
        <f>"2020088630"</f>
        <v>2020088630</v>
      </c>
      <c r="D11" s="7" t="s">
        <v>8</v>
      </c>
      <c r="E11" s="7">
        <v>68.1</v>
      </c>
      <c r="F11" s="5">
        <v>81.17</v>
      </c>
      <c r="G11" s="6">
        <f t="shared" si="0"/>
        <v>75.942</v>
      </c>
    </row>
    <row r="12" ht="17.4" spans="1:7">
      <c r="A12" s="3">
        <v>8</v>
      </c>
      <c r="B12" s="7" t="str">
        <f>"许梅"</f>
        <v>许梅</v>
      </c>
      <c r="C12" s="7" t="str">
        <f>"2020089024"</f>
        <v>2020089024</v>
      </c>
      <c r="D12" s="7" t="s">
        <v>8</v>
      </c>
      <c r="E12" s="7">
        <v>68.9</v>
      </c>
      <c r="F12" s="5">
        <v>80.55</v>
      </c>
      <c r="G12" s="6">
        <f t="shared" si="0"/>
        <v>75.89</v>
      </c>
    </row>
    <row r="13" ht="17.4" spans="1:7">
      <c r="A13" s="3">
        <v>9</v>
      </c>
      <c r="B13" s="7" t="str">
        <f>"闫彩艳"</f>
        <v>闫彩艳</v>
      </c>
      <c r="C13" s="7" t="str">
        <f>"2020088703"</f>
        <v>2020088703</v>
      </c>
      <c r="D13" s="7" t="s">
        <v>8</v>
      </c>
      <c r="E13" s="7">
        <v>63.1</v>
      </c>
      <c r="F13" s="5">
        <v>83.54</v>
      </c>
      <c r="G13" s="6">
        <f t="shared" si="0"/>
        <v>75.364</v>
      </c>
    </row>
    <row r="14" ht="17.4" spans="1:7">
      <c r="A14" s="3">
        <v>10</v>
      </c>
      <c r="B14" s="7" t="str">
        <f>"贾文雅"</f>
        <v>贾文雅</v>
      </c>
      <c r="C14" s="7" t="str">
        <f>"2020088502"</f>
        <v>2020088502</v>
      </c>
      <c r="D14" s="7" t="s">
        <v>8</v>
      </c>
      <c r="E14" s="7">
        <v>64.8</v>
      </c>
      <c r="F14" s="5">
        <v>82.27</v>
      </c>
      <c r="G14" s="6">
        <f t="shared" si="0"/>
        <v>75.282</v>
      </c>
    </row>
    <row r="15" ht="17.4" spans="1:7">
      <c r="A15" s="3">
        <v>11</v>
      </c>
      <c r="B15" s="7" t="str">
        <f>"张赛"</f>
        <v>张赛</v>
      </c>
      <c r="C15" s="7" t="str">
        <f>"2020088504"</f>
        <v>2020088504</v>
      </c>
      <c r="D15" s="7" t="s">
        <v>8</v>
      </c>
      <c r="E15" s="7">
        <v>64.1</v>
      </c>
      <c r="F15" s="5">
        <v>82.51</v>
      </c>
      <c r="G15" s="6">
        <f t="shared" si="0"/>
        <v>75.146</v>
      </c>
    </row>
    <row r="16" ht="17.4" spans="1:7">
      <c r="A16" s="3">
        <v>12</v>
      </c>
      <c r="B16" s="7" t="str">
        <f>"蔡亚楠"</f>
        <v>蔡亚楠</v>
      </c>
      <c r="C16" s="7" t="str">
        <f>"2020088627"</f>
        <v>2020088627</v>
      </c>
      <c r="D16" s="7" t="s">
        <v>8</v>
      </c>
      <c r="E16" s="7">
        <v>66.2</v>
      </c>
      <c r="F16" s="5">
        <v>81.02</v>
      </c>
      <c r="G16" s="6">
        <f t="shared" si="0"/>
        <v>75.092</v>
      </c>
    </row>
    <row r="17" ht="17.4" spans="1:7">
      <c r="A17" s="3">
        <v>13</v>
      </c>
      <c r="B17" s="7" t="str">
        <f>"胡国静"</f>
        <v>胡国静</v>
      </c>
      <c r="C17" s="7" t="str">
        <f>"2020088601"</f>
        <v>2020088601</v>
      </c>
      <c r="D17" s="7" t="s">
        <v>8</v>
      </c>
      <c r="E17" s="7">
        <v>63.9</v>
      </c>
      <c r="F17" s="5">
        <v>82.51</v>
      </c>
      <c r="G17" s="6">
        <f t="shared" si="0"/>
        <v>75.066</v>
      </c>
    </row>
    <row r="18" ht="17.4" spans="1:7">
      <c r="A18" s="3">
        <v>14</v>
      </c>
      <c r="B18" s="7" t="str">
        <f>"杨需"</f>
        <v>杨需</v>
      </c>
      <c r="C18" s="7" t="str">
        <f>"2020089108"</f>
        <v>2020089108</v>
      </c>
      <c r="D18" s="7" t="s">
        <v>8</v>
      </c>
      <c r="E18" s="7">
        <v>63</v>
      </c>
      <c r="F18" s="5">
        <v>82.93</v>
      </c>
      <c r="G18" s="6">
        <f t="shared" si="0"/>
        <v>74.958</v>
      </c>
    </row>
    <row r="19" ht="17.4" spans="1:7">
      <c r="A19" s="3">
        <v>15</v>
      </c>
      <c r="B19" s="7" t="str">
        <f>"张超"</f>
        <v>张超</v>
      </c>
      <c r="C19" s="7" t="str">
        <f>"2020088702"</f>
        <v>2020088702</v>
      </c>
      <c r="D19" s="7" t="s">
        <v>8</v>
      </c>
      <c r="E19" s="7">
        <v>65.9</v>
      </c>
      <c r="F19" s="8">
        <v>80.5</v>
      </c>
      <c r="G19" s="6">
        <f t="shared" si="0"/>
        <v>74.66</v>
      </c>
    </row>
    <row r="20" ht="17.4" spans="1:7">
      <c r="A20" s="3">
        <v>16</v>
      </c>
      <c r="B20" s="7" t="str">
        <f>"袁世存"</f>
        <v>袁世存</v>
      </c>
      <c r="C20" s="7" t="str">
        <f>"2020088905"</f>
        <v>2020088905</v>
      </c>
      <c r="D20" s="7" t="s">
        <v>8</v>
      </c>
      <c r="E20" s="7">
        <v>63.8</v>
      </c>
      <c r="F20" s="5">
        <v>81.64</v>
      </c>
      <c r="G20" s="6">
        <f t="shared" si="0"/>
        <v>74.504</v>
      </c>
    </row>
    <row r="21" ht="17.4" spans="1:7">
      <c r="A21" s="3">
        <v>17</v>
      </c>
      <c r="B21" s="7" t="str">
        <f>"刘霜"</f>
        <v>刘霜</v>
      </c>
      <c r="C21" s="7" t="str">
        <f>"2020089229"</f>
        <v>2020089229</v>
      </c>
      <c r="D21" s="7" t="s">
        <v>8</v>
      </c>
      <c r="E21" s="7">
        <v>64.6</v>
      </c>
      <c r="F21" s="5">
        <v>79.97</v>
      </c>
      <c r="G21" s="6">
        <f t="shared" si="0"/>
        <v>73.822</v>
      </c>
    </row>
    <row r="22" ht="17.4" spans="1:7">
      <c r="A22" s="3">
        <v>18</v>
      </c>
      <c r="B22" s="7" t="str">
        <f>"周庆梅"</f>
        <v>周庆梅</v>
      </c>
      <c r="C22" s="7" t="str">
        <f>"2020088628"</f>
        <v>2020088628</v>
      </c>
      <c r="D22" s="7" t="s">
        <v>8</v>
      </c>
      <c r="E22" s="7">
        <v>63.5</v>
      </c>
      <c r="F22" s="5">
        <v>80.43</v>
      </c>
      <c r="G22" s="6">
        <f t="shared" si="0"/>
        <v>73.658</v>
      </c>
    </row>
    <row r="23" ht="17.4" spans="1:7">
      <c r="A23" s="3">
        <v>19</v>
      </c>
      <c r="B23" s="7" t="str">
        <f>"刘欢"</f>
        <v>刘欢</v>
      </c>
      <c r="C23" s="7" t="str">
        <f>"2020088501"</f>
        <v>2020088501</v>
      </c>
      <c r="D23" s="7" t="s">
        <v>8</v>
      </c>
      <c r="E23" s="7">
        <v>63</v>
      </c>
      <c r="F23" s="5">
        <v>78.43</v>
      </c>
      <c r="G23" s="6">
        <f t="shared" si="0"/>
        <v>72.258</v>
      </c>
    </row>
    <row r="24" ht="17.4" spans="1:7">
      <c r="A24" s="3">
        <v>20</v>
      </c>
      <c r="B24" s="7" t="str">
        <f>"邱针针"</f>
        <v>邱针针</v>
      </c>
      <c r="C24" s="7" t="str">
        <f>"2020088711"</f>
        <v>2020088711</v>
      </c>
      <c r="D24" s="7" t="s">
        <v>8</v>
      </c>
      <c r="E24" s="7">
        <v>62.7</v>
      </c>
      <c r="F24" s="5"/>
      <c r="G24" s="6" t="s">
        <v>9</v>
      </c>
    </row>
    <row r="25" ht="17.4" spans="1:7">
      <c r="A25" s="3">
        <v>21</v>
      </c>
      <c r="B25" s="7" t="str">
        <f>"王萍"</f>
        <v>王萍</v>
      </c>
      <c r="C25" s="7" t="str">
        <f>"2020089424"</f>
        <v>2020089424</v>
      </c>
      <c r="D25" s="7" t="s">
        <v>10</v>
      </c>
      <c r="E25" s="7">
        <v>61.6</v>
      </c>
      <c r="F25" s="5">
        <v>82.83</v>
      </c>
      <c r="G25" s="6">
        <f t="shared" ref="G25:G28" si="1">E25*0.4+F25*0.6</f>
        <v>74.338</v>
      </c>
    </row>
    <row r="26" ht="17.4" spans="1:7">
      <c r="A26" s="3">
        <v>22</v>
      </c>
      <c r="B26" s="7" t="str">
        <f>" 张阁"</f>
        <v> 张阁</v>
      </c>
      <c r="C26" s="7" t="str">
        <f>"2020089423"</f>
        <v>2020089423</v>
      </c>
      <c r="D26" s="7" t="s">
        <v>10</v>
      </c>
      <c r="E26" s="7">
        <v>63</v>
      </c>
      <c r="F26" s="5">
        <v>80.91</v>
      </c>
      <c r="G26" s="6">
        <f t="shared" si="1"/>
        <v>73.746</v>
      </c>
    </row>
    <row r="27" ht="17.4" spans="1:7">
      <c r="A27" s="3">
        <v>23</v>
      </c>
      <c r="B27" s="7" t="str">
        <f>"张园园"</f>
        <v>张园园</v>
      </c>
      <c r="C27" s="7" t="str">
        <f>"2020089413"</f>
        <v>2020089413</v>
      </c>
      <c r="D27" s="7" t="s">
        <v>10</v>
      </c>
      <c r="E27" s="7">
        <v>59.9</v>
      </c>
      <c r="F27" s="5">
        <v>82.52</v>
      </c>
      <c r="G27" s="6">
        <f t="shared" si="1"/>
        <v>73.472</v>
      </c>
    </row>
    <row r="28" ht="17.4" spans="1:7">
      <c r="A28" s="3">
        <v>24</v>
      </c>
      <c r="B28" s="7" t="str">
        <f>"孙佳琦"</f>
        <v>孙佳琦</v>
      </c>
      <c r="C28" s="7" t="str">
        <f>"2020089422"</f>
        <v>2020089422</v>
      </c>
      <c r="D28" s="7" t="s">
        <v>10</v>
      </c>
      <c r="E28" s="7">
        <v>60.4</v>
      </c>
      <c r="F28" s="9">
        <v>82.11</v>
      </c>
      <c r="G28" s="6">
        <f t="shared" si="1"/>
        <v>73.426</v>
      </c>
    </row>
    <row r="29" ht="17.4" spans="1:7">
      <c r="A29" s="3">
        <v>25</v>
      </c>
      <c r="B29" s="7" t="str">
        <f>"刘洋"</f>
        <v>刘洋</v>
      </c>
      <c r="C29" s="7" t="str">
        <f>"2020089408"</f>
        <v>2020089408</v>
      </c>
      <c r="D29" s="7" t="s">
        <v>10</v>
      </c>
      <c r="E29" s="7">
        <v>59.9</v>
      </c>
      <c r="F29" s="5"/>
      <c r="G29" s="6" t="s">
        <v>9</v>
      </c>
    </row>
    <row r="30" ht="17.4" spans="1:7">
      <c r="A30" s="3">
        <v>26</v>
      </c>
      <c r="B30" s="7" t="str">
        <f>"景平平"</f>
        <v>景平平</v>
      </c>
      <c r="C30" s="7" t="str">
        <f>"2020089405"</f>
        <v>2020089405</v>
      </c>
      <c r="D30" s="7" t="s">
        <v>10</v>
      </c>
      <c r="E30" s="7">
        <v>70.5</v>
      </c>
      <c r="F30" s="5"/>
      <c r="G30" s="6" t="s">
        <v>9</v>
      </c>
    </row>
  </sheetData>
  <mergeCells count="1">
    <mergeCell ref="A1:G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2020-08-26T13:22:00Z</dcterms:created>
  <dcterms:modified xsi:type="dcterms:W3CDTF">2020-08-27T00:37:47Z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